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.01.23--25年国资预算公开\"/>
    </mc:Choice>
  </mc:AlternateContent>
  <bookViews>
    <workbookView xWindow="0" yWindow="0" windowWidth="28800" windowHeight="12465" activeTab="2"/>
  </bookViews>
  <sheets>
    <sheet name="25市本级国资收入" sheetId="1" r:id="rId1"/>
    <sheet name="25市本级国资支出" sheetId="2" r:id="rId2"/>
    <sheet name="25市级国资支出" sheetId="4" r:id="rId3"/>
    <sheet name="25市对下国资" sheetId="3" r:id="rId4"/>
  </sheets>
  <definedNames>
    <definedName name="_xlnm.Print_Area" localSheetId="3">'25市对下国资'!$A:$B</definedName>
    <definedName name="_xlnm.Print_Titles" localSheetId="0">'25市本级国资收入'!$1:4</definedName>
    <definedName name="_xlnm.Print_Titles" localSheetId="1">#REF!</definedName>
  </definedNames>
  <calcPr calcId="15251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6" i="2"/>
  <c r="E17" i="2"/>
  <c r="E18" i="2"/>
  <c r="E20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E6" i="1"/>
  <c r="E12" i="1"/>
  <c r="E13" i="1"/>
  <c r="E14" i="1"/>
  <c r="E15" i="1"/>
  <c r="E19" i="1"/>
  <c r="E20" i="1"/>
  <c r="E21" i="1"/>
  <c r="E2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E6" i="4" l="1"/>
  <c r="E7" i="4"/>
  <c r="E8" i="4"/>
  <c r="E9" i="4"/>
  <c r="E10" i="4"/>
  <c r="E11" i="4"/>
  <c r="E12" i="4"/>
  <c r="E13" i="4"/>
  <c r="E14" i="4"/>
  <c r="E16" i="4"/>
  <c r="E17" i="4"/>
  <c r="D6" i="4"/>
  <c r="D7" i="4"/>
  <c r="D8" i="4"/>
  <c r="D9" i="4"/>
  <c r="D10" i="4"/>
  <c r="D11" i="4"/>
  <c r="D12" i="4"/>
  <c r="D13" i="4"/>
  <c r="D14" i="4"/>
  <c r="D15" i="4"/>
  <c r="D16" i="4"/>
  <c r="D17" i="4"/>
  <c r="C16" i="4"/>
  <c r="C12" i="4"/>
  <c r="C6" i="4"/>
  <c r="C5" i="4"/>
  <c r="B16" i="4"/>
  <c r="B12" i="4"/>
  <c r="B6" i="4"/>
  <c r="B5" i="4"/>
  <c r="B16" i="2"/>
  <c r="B12" i="2"/>
  <c r="B6" i="2"/>
  <c r="B5" i="2"/>
  <c r="B20" i="2" s="1"/>
  <c r="B5" i="1"/>
  <c r="B16" i="1"/>
  <c r="B13" i="1"/>
  <c r="B6" i="1"/>
  <c r="B23" i="1" s="1"/>
  <c r="D5" i="4"/>
  <c r="E5" i="4" s="1"/>
  <c r="C16" i="2"/>
  <c r="C12" i="2"/>
  <c r="C6" i="2"/>
  <c r="C16" i="1"/>
  <c r="C13" i="1"/>
  <c r="C6" i="1"/>
  <c r="C5" i="2" l="1"/>
  <c r="C20" i="2" s="1"/>
  <c r="C5" i="1"/>
  <c r="C23" i="1" s="1"/>
  <c r="D5" i="2"/>
  <c r="E5" i="2" s="1"/>
  <c r="D5" i="1" l="1"/>
  <c r="E5" i="1" s="1"/>
</calcChain>
</file>

<file path=xl/sharedStrings.xml><?xml version="1.0" encoding="utf-8"?>
<sst xmlns="http://schemas.openxmlformats.org/spreadsheetml/2006/main" count="81" uniqueCount="60">
  <si>
    <t>单位：万元</t>
  </si>
  <si>
    <t>预算科目</t>
  </si>
  <si>
    <t>增减额</t>
  </si>
  <si>
    <t>增减%</t>
  </si>
  <si>
    <t>一、市本级国有资本经营预算收入</t>
  </si>
  <si>
    <t xml:space="preserve">    利润收入</t>
  </si>
  <si>
    <t xml:space="preserve">       投资服务企业利润收入</t>
  </si>
  <si>
    <t xml:space="preserve">       建筑施工企业利润收入</t>
  </si>
  <si>
    <t xml:space="preserve">       房地产企业利润收入</t>
  </si>
  <si>
    <t xml:space="preserve">       农林牧渔企业利润收入</t>
  </si>
  <si>
    <t xml:space="preserve">       金融企业利润收入（国资预算）</t>
  </si>
  <si>
    <t xml:space="preserve">       其他国有资本经营预算企业利润收入</t>
  </si>
  <si>
    <t>三、国有资本经营预算转移支付收入</t>
  </si>
  <si>
    <t>四、国有资本经营预算上解收入</t>
  </si>
  <si>
    <t>收入总计</t>
  </si>
  <si>
    <t>一、市本级国有资本经营预算支出</t>
  </si>
  <si>
    <t>　解决历史遗留问题及改革成本支出</t>
  </si>
  <si>
    <t xml:space="preserve">        厂办大集体改革支出</t>
  </si>
  <si>
    <t xml:space="preserve">      “三供一业”移交补助支出</t>
  </si>
  <si>
    <t xml:space="preserve">        国有企业退休人员社会化管理补助支出</t>
  </si>
  <si>
    <t xml:space="preserve">        国有企业改革成本支出</t>
  </si>
  <si>
    <t xml:space="preserve">        其他解决历史遗留问题及改革成本支出</t>
  </si>
  <si>
    <t xml:space="preserve">    国有企业资本金注入</t>
  </si>
  <si>
    <t xml:space="preserve">        国有经济结构调整支出</t>
  </si>
  <si>
    <t xml:space="preserve">        金融企业资本性支出</t>
  </si>
  <si>
    <t xml:space="preserve">        其他国有企业资本金注入</t>
  </si>
  <si>
    <t>　其他国有资本经营预算支出</t>
  </si>
  <si>
    <t>　　其他国有资本经营预算支出</t>
  </si>
  <si>
    <t>二、调出资金</t>
  </si>
  <si>
    <t>三、市对下转移性支出</t>
  </si>
  <si>
    <t>支出总计</t>
  </si>
  <si>
    <t>市本级国有资本经营预算支出</t>
  </si>
  <si>
    <t>国有资本经营预算市对下转移性支出合计</t>
  </si>
  <si>
    <t xml:space="preserve">  解决历史遗留问题及改革成本支出</t>
  </si>
  <si>
    <t xml:space="preserve">   国有企业退休人员社会化管理补助支出</t>
  </si>
  <si>
    <t>其他国有资本经营预算支出</t>
  </si>
  <si>
    <t>　 其他国有资本经营预算支出</t>
  </si>
  <si>
    <r>
      <t>市本级202</t>
    </r>
    <r>
      <rPr>
        <sz val="20"/>
        <rFont val="黑体"/>
        <family val="3"/>
        <charset val="134"/>
      </rPr>
      <t>5</t>
    </r>
    <r>
      <rPr>
        <sz val="20"/>
        <rFont val="黑体"/>
        <family val="3"/>
        <charset val="134"/>
      </rPr>
      <t>年国有资本经营预算收入预算表</t>
    </r>
    <phoneticPr fontId="13" type="noConversion"/>
  </si>
  <si>
    <r>
      <t>202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年预算数</t>
    </r>
    <phoneticPr fontId="13" type="noConversion"/>
  </si>
  <si>
    <r>
      <t>市本级202</t>
    </r>
    <r>
      <rPr>
        <sz val="20"/>
        <rFont val="黑体"/>
        <family val="3"/>
        <charset val="134"/>
      </rPr>
      <t>5</t>
    </r>
    <r>
      <rPr>
        <sz val="20"/>
        <rFont val="黑体"/>
        <family val="3"/>
        <charset val="134"/>
      </rPr>
      <t>年国有资本经营预算支出预算表</t>
    </r>
    <phoneticPr fontId="13" type="noConversion"/>
  </si>
  <si>
    <r>
      <t>202</t>
    </r>
    <r>
      <rPr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年预算数</t>
    </r>
    <phoneticPr fontId="13" type="noConversion"/>
  </si>
  <si>
    <r>
      <t>202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年预算数比2024年预算数</t>
    </r>
    <phoneticPr fontId="13" type="noConversion"/>
  </si>
  <si>
    <r>
      <t>202</t>
    </r>
    <r>
      <rPr>
        <sz val="20"/>
        <rFont val="黑体"/>
        <family val="3"/>
        <charset val="134"/>
      </rPr>
      <t>5</t>
    </r>
    <r>
      <rPr>
        <sz val="20"/>
        <rFont val="黑体"/>
        <family val="3"/>
        <charset val="134"/>
      </rPr>
      <t>年国有资本经营预算市对下转移性支出预算表</t>
    </r>
    <phoneticPr fontId="13" type="noConversion"/>
  </si>
  <si>
    <r>
      <t xml:space="preserve">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 xml:space="preserve"> 国有控股公司股利、股息收入</t>
    </r>
    <phoneticPr fontId="13" type="noConversion"/>
  </si>
  <si>
    <r>
      <t xml:space="preserve">   </t>
    </r>
    <r>
      <rPr>
        <sz val="11"/>
        <rFont val="宋体"/>
        <family val="3"/>
        <charset val="134"/>
      </rPr>
      <t xml:space="preserve"> 国有参股公司股利、股息收入</t>
    </r>
    <r>
      <rPr>
        <sz val="11"/>
        <rFont val="宋体"/>
        <family val="3"/>
        <charset val="134"/>
      </rPr>
      <t xml:space="preserve"> </t>
    </r>
    <phoneticPr fontId="13" type="noConversion"/>
  </si>
  <si>
    <r>
      <t xml:space="preserve">    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国有股权、股份转让收入</t>
    </r>
    <phoneticPr fontId="13" type="noConversion"/>
  </si>
  <si>
    <r>
      <t xml:space="preserve">    </t>
    </r>
    <r>
      <rPr>
        <sz val="11"/>
        <rFont val="宋体"/>
        <family val="3"/>
        <charset val="134"/>
      </rPr>
      <t>国有独资企业产权转让收入</t>
    </r>
    <phoneticPr fontId="13" type="noConversion"/>
  </si>
  <si>
    <t xml:space="preserve">    股利、股息收入</t>
    <phoneticPr fontId="13" type="noConversion"/>
  </si>
  <si>
    <t xml:space="preserve">    产权转让收入</t>
    <phoneticPr fontId="13" type="noConversion"/>
  </si>
  <si>
    <r>
      <t xml:space="preserve"> </t>
    </r>
    <r>
      <rPr>
        <b/>
        <sz val="11"/>
        <rFont val="宋体"/>
        <family val="3"/>
        <charset val="134"/>
      </rPr>
      <t>其他国有资本经营预算收入</t>
    </r>
    <phoneticPr fontId="13" type="noConversion"/>
  </si>
  <si>
    <t>二、上年结余收入</t>
    <phoneticPr fontId="13" type="noConversion"/>
  </si>
  <si>
    <t>2024年快报数</t>
    <phoneticPr fontId="13" type="noConversion"/>
  </si>
  <si>
    <t>2025年预算数</t>
    <phoneticPr fontId="13" type="noConversion"/>
  </si>
  <si>
    <t>2025年预算数比2024年快报数</t>
    <phoneticPr fontId="13" type="noConversion"/>
  </si>
  <si>
    <t>2024年预算数</t>
    <phoneticPr fontId="13" type="noConversion"/>
  </si>
  <si>
    <t>2025年预算数</t>
    <phoneticPr fontId="13" type="noConversion"/>
  </si>
  <si>
    <t>2025年预算数比2024年预算数</t>
    <phoneticPr fontId="13" type="noConversion"/>
  </si>
  <si>
    <r>
      <t xml:space="preserve">　　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其他国有资本经营预算支出</t>
    </r>
    <phoneticPr fontId="13" type="noConversion"/>
  </si>
  <si>
    <t xml:space="preserve">        其他国有企业资本金注入</t>
    <phoneticPr fontId="13" type="noConversion"/>
  </si>
  <si>
    <t>　其他国有资本经营预算支出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</si>
</sst>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0.0%"/>
  </numFmts>
  <fonts count="18"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0"/>
      <name val="Geneva"/>
      <family val="1"/>
    </font>
    <font>
      <sz val="10"/>
      <name val="黑体"/>
      <family val="3"/>
      <charset val="134"/>
    </font>
    <font>
      <sz val="11"/>
      <name val="Geneva"/>
      <family val="1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43" fontId="12" fillId="0" borderId="0" applyFon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2" applyFont="1" applyFill="1" applyAlignment="1">
      <alignment vertical="center"/>
    </xf>
    <xf numFmtId="0" fontId="12" fillId="0" borderId="0" xfId="2" applyFill="1" applyAlignment="1">
      <alignment vertical="center"/>
    </xf>
    <xf numFmtId="0" fontId="12" fillId="0" borderId="0" xfId="2" applyFill="1" applyAlignment="1">
      <alignment horizontal="center" vertical="center" wrapText="1"/>
    </xf>
    <xf numFmtId="0" fontId="12" fillId="0" borderId="0" xfId="2" applyFill="1">
      <alignment vertical="center"/>
    </xf>
    <xf numFmtId="0" fontId="12" fillId="0" borderId="0" xfId="2" applyFill="1" applyAlignment="1"/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3" fillId="0" borderId="2" xfId="2" applyFont="1" applyFill="1" applyBorder="1" applyAlignment="1">
      <alignment horizontal="left" vertical="center" wrapText="1"/>
    </xf>
    <xf numFmtId="177" fontId="3" fillId="0" borderId="2" xfId="2" applyNumberFormat="1" applyFont="1" applyFill="1" applyBorder="1">
      <alignment vertical="center"/>
    </xf>
    <xf numFmtId="0" fontId="2" fillId="0" borderId="4" xfId="2" applyFont="1" applyFill="1" applyBorder="1" applyAlignment="1">
      <alignment horizontal="left" vertical="center" wrapText="1"/>
    </xf>
    <xf numFmtId="177" fontId="4" fillId="0" borderId="2" xfId="2" applyNumberFormat="1" applyFont="1" applyFill="1" applyBorder="1">
      <alignment vertical="center"/>
    </xf>
    <xf numFmtId="49" fontId="5" fillId="0" borderId="2" xfId="2" applyNumberFormat="1" applyFont="1" applyFill="1" applyBorder="1" applyAlignment="1">
      <alignment horizontal="left" vertical="center" indent="1"/>
    </xf>
    <xf numFmtId="177" fontId="5" fillId="0" borderId="2" xfId="2" applyNumberFormat="1" applyFont="1" applyFill="1" applyBorder="1" applyAlignment="1">
      <alignment horizontal="right" vertical="center"/>
    </xf>
    <xf numFmtId="49" fontId="2" fillId="0" borderId="4" xfId="2" applyNumberFormat="1" applyFont="1" applyFill="1" applyBorder="1" applyAlignment="1">
      <alignment horizontal="left" vertical="center" wrapText="1" indent="1"/>
    </xf>
    <xf numFmtId="177" fontId="6" fillId="0" borderId="2" xfId="2" applyNumberFormat="1" applyFont="1" applyFill="1" applyBorder="1">
      <alignment vertical="center"/>
    </xf>
    <xf numFmtId="0" fontId="7" fillId="0" borderId="0" xfId="2" applyFont="1" applyFill="1" applyAlignment="1">
      <alignment vertical="center"/>
    </xf>
    <xf numFmtId="0" fontId="2" fillId="0" borderId="0" xfId="2" applyFont="1" applyFill="1" applyAlignment="1"/>
    <xf numFmtId="0" fontId="8" fillId="0" borderId="0" xfId="2" applyFont="1" applyFill="1">
      <alignment vertical="center"/>
    </xf>
    <xf numFmtId="0" fontId="9" fillId="0" borderId="0" xfId="2" applyFont="1" applyFill="1">
      <alignment vertical="center"/>
    </xf>
    <xf numFmtId="0" fontId="7" fillId="0" borderId="0" xfId="2" applyFont="1" applyFill="1" applyAlignment="1"/>
    <xf numFmtId="0" fontId="9" fillId="0" borderId="0" xfId="2" applyFont="1" applyFill="1" applyAlignment="1">
      <alignment horizontal="right" vertical="center"/>
    </xf>
    <xf numFmtId="0" fontId="2" fillId="0" borderId="2" xfId="9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177" fontId="3" fillId="0" borderId="2" xfId="7" applyNumberFormat="1" applyFont="1" applyFill="1" applyBorder="1">
      <alignment vertical="center"/>
    </xf>
    <xf numFmtId="0" fontId="10" fillId="0" borderId="2" xfId="4" applyFont="1" applyFill="1" applyBorder="1" applyAlignment="1">
      <alignment horizontal="left" vertical="center" wrapText="1"/>
    </xf>
    <xf numFmtId="177" fontId="2" fillId="0" borderId="2" xfId="1" applyNumberFormat="1" applyFont="1" applyFill="1" applyBorder="1">
      <alignment vertical="center"/>
    </xf>
    <xf numFmtId="3" fontId="2" fillId="0" borderId="2" xfId="4" applyNumberFormat="1" applyFont="1" applyFill="1" applyBorder="1">
      <alignment vertical="center"/>
    </xf>
    <xf numFmtId="177" fontId="11" fillId="0" borderId="5" xfId="0" applyNumberFormat="1" applyFont="1" applyFill="1" applyBorder="1" applyAlignment="1">
      <alignment horizontal="right" vertical="center"/>
    </xf>
    <xf numFmtId="3" fontId="10" fillId="0" borderId="2" xfId="4" applyNumberFormat="1" applyFont="1" applyFill="1" applyBorder="1">
      <alignment vertical="center"/>
    </xf>
    <xf numFmtId="178" fontId="3" fillId="0" borderId="2" xfId="7" applyNumberFormat="1" applyFont="1" applyFill="1" applyBorder="1">
      <alignment vertical="center"/>
    </xf>
    <xf numFmtId="0" fontId="2" fillId="0" borderId="0" xfId="3" applyFont="1" applyFill="1" applyAlignment="1">
      <alignment horizontal="left" vertical="center" wrapText="1"/>
    </xf>
    <xf numFmtId="0" fontId="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/>
    <xf numFmtId="0" fontId="3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12" fillId="0" borderId="0" xfId="1" applyFill="1" applyAlignment="1"/>
    <xf numFmtId="0" fontId="7" fillId="0" borderId="0" xfId="1" applyFont="1" applyFill="1" applyAlignment="1"/>
    <xf numFmtId="0" fontId="2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7" fontId="2" fillId="0" borderId="2" xfId="7" applyNumberFormat="1" applyFont="1" applyFill="1" applyBorder="1">
      <alignment vertical="center"/>
    </xf>
    <xf numFmtId="177" fontId="3" fillId="0" borderId="2" xfId="7" applyNumberFormat="1" applyFont="1" applyFill="1" applyBorder="1" applyAlignment="1">
      <alignment horizontal="center" vertical="center"/>
    </xf>
    <xf numFmtId="0" fontId="7" fillId="0" borderId="0" xfId="4" applyFont="1" applyFill="1" applyAlignment="1"/>
    <xf numFmtId="0" fontId="1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vertical="center" wrapText="1"/>
    </xf>
    <xf numFmtId="0" fontId="8" fillId="0" borderId="0" xfId="3" applyFont="1" applyFill="1" applyAlignment="1">
      <alignment vertical="center" wrapText="1"/>
    </xf>
    <xf numFmtId="0" fontId="12" fillId="0" borderId="0" xfId="3" applyFill="1" applyAlignment="1"/>
    <xf numFmtId="0" fontId="9" fillId="0" borderId="0" xfId="4" applyFont="1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177" fontId="6" fillId="0" borderId="2" xfId="6" applyNumberFormat="1" applyFont="1" applyFill="1" applyBorder="1">
      <alignment vertical="center"/>
    </xf>
    <xf numFmtId="0" fontId="2" fillId="0" borderId="2" xfId="3" applyFont="1" applyFill="1" applyBorder="1">
      <alignment vertical="center"/>
    </xf>
    <xf numFmtId="177" fontId="2" fillId="0" borderId="2" xfId="3" applyNumberFormat="1" applyFont="1" applyFill="1" applyBorder="1">
      <alignment vertical="center"/>
    </xf>
    <xf numFmtId="177" fontId="2" fillId="0" borderId="5" xfId="0" applyNumberFormat="1" applyFont="1" applyFill="1" applyBorder="1" applyAlignment="1" applyProtection="1">
      <alignment horizontal="right" vertical="center"/>
      <protection locked="0"/>
    </xf>
    <xf numFmtId="177" fontId="2" fillId="0" borderId="2" xfId="0" applyNumberFormat="1" applyFont="1" applyFill="1" applyBorder="1" applyAlignment="1" applyProtection="1">
      <alignment horizontal="right" vertical="center"/>
      <protection locked="0"/>
    </xf>
    <xf numFmtId="177" fontId="6" fillId="0" borderId="2" xfId="3" applyNumberFormat="1" applyFont="1" applyFill="1" applyBorder="1">
      <alignment vertical="center"/>
    </xf>
    <xf numFmtId="177" fontId="3" fillId="0" borderId="2" xfId="6" applyNumberFormat="1" applyFont="1" applyFill="1" applyBorder="1" applyAlignment="1">
      <alignment horizontal="center" vertical="center"/>
    </xf>
    <xf numFmtId="178" fontId="6" fillId="0" borderId="2" xfId="6" applyNumberFormat="1" applyFont="1" applyFill="1" applyBorder="1">
      <alignment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  <xf numFmtId="0" fontId="15" fillId="0" borderId="2" xfId="3" applyFont="1" applyFill="1" applyBorder="1">
      <alignment vertical="center"/>
    </xf>
    <xf numFmtId="0" fontId="10" fillId="0" borderId="2" xfId="3" applyFont="1" applyFill="1" applyBorder="1" applyAlignment="1">
      <alignment horizontal="left" vertical="center" wrapText="1"/>
    </xf>
    <xf numFmtId="0" fontId="10" fillId="0" borderId="2" xfId="3" applyFont="1" applyFill="1" applyBorder="1">
      <alignment vertical="center"/>
    </xf>
    <xf numFmtId="0" fontId="10" fillId="0" borderId="2" xfId="2" applyFont="1" applyFill="1" applyBorder="1" applyAlignment="1">
      <alignment vertical="center" wrapText="1"/>
    </xf>
    <xf numFmtId="0" fontId="16" fillId="0" borderId="2" xfId="3" applyFont="1" applyFill="1" applyBorder="1" applyAlignment="1">
      <alignment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/>
    </xf>
    <xf numFmtId="3" fontId="15" fillId="0" borderId="2" xfId="4" applyNumberFormat="1" applyFont="1" applyFill="1" applyBorder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right" vertical="center"/>
    </xf>
    <xf numFmtId="0" fontId="10" fillId="0" borderId="2" xfId="4" applyFont="1" applyFill="1" applyBorder="1" applyAlignment="1">
      <alignment horizontal="center" vertical="center"/>
    </xf>
    <xf numFmtId="176" fontId="2" fillId="0" borderId="0" xfId="10" applyNumberFormat="1" applyFont="1" applyFill="1" applyAlignment="1">
      <alignment horizontal="left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2" xfId="9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9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0" fontId="15" fillId="0" borderId="2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5" fillId="0" borderId="2" xfId="9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14" fillId="0" borderId="0" xfId="8" applyFont="1" applyFill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</cellXfs>
  <cellStyles count="11">
    <cellStyle name="常规" xfId="0" builtinId="0"/>
    <cellStyle name="常规 17" xfId="2"/>
    <cellStyle name="常规 3 2" xfId="5"/>
    <cellStyle name="常规 4 2" xfId="4"/>
    <cellStyle name="常规_2007年预算草案(人大)" xfId="8"/>
    <cellStyle name="常规_2012年报人代会20张表-表样 3 2" xfId="9"/>
    <cellStyle name="常规_2018年人代会草案---国有资本经营预算（20171211 2 2" xfId="3"/>
    <cellStyle name="常规_2018年人代会草案---国有资本经营预算（20171211 3 2" xfId="1"/>
    <cellStyle name="常规_省本级2004年快报及2005年预算（平衡部分） 2 2" xfId="6"/>
    <cellStyle name="千位分隔 2 2" xfId="10"/>
    <cellStyle name="千位分隔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2"/>
  <sheetViews>
    <sheetView showZeros="0" view="pageBreakPreview" zoomScale="130" zoomScaleNormal="85" zoomScaleSheetLayoutView="130" workbookViewId="0">
      <pane xSplit="1" ySplit="4" topLeftCell="B5" activePane="bottomRight" state="frozen"/>
      <selection pane="topRight"/>
      <selection pane="bottomLeft"/>
      <selection pane="bottomRight" activeCell="A14" sqref="A14"/>
    </sheetView>
  </sheetViews>
  <sheetFormatPr defaultColWidth="9" defaultRowHeight="12.75"/>
  <cols>
    <col min="1" max="1" width="42.625" style="44" customWidth="1"/>
    <col min="2" max="5" width="18.625" style="44" customWidth="1"/>
    <col min="6" max="6" width="2.375" style="44" customWidth="1"/>
    <col min="7" max="7" width="12" style="44" customWidth="1"/>
    <col min="8" max="16384" width="9" style="44"/>
  </cols>
  <sheetData>
    <row r="1" spans="1:6" s="45" customFormat="1" ht="26.25" customHeight="1">
      <c r="A1" s="72" t="s">
        <v>37</v>
      </c>
      <c r="B1" s="73"/>
      <c r="C1" s="73"/>
      <c r="D1" s="73"/>
      <c r="E1" s="73"/>
    </row>
    <row r="2" spans="1:6" s="46" customFormat="1" ht="21.95" customHeight="1">
      <c r="B2" s="50"/>
      <c r="C2" s="51"/>
      <c r="D2" s="74" t="s">
        <v>0</v>
      </c>
      <c r="E2" s="74"/>
    </row>
    <row r="3" spans="1:6" s="47" customFormat="1" ht="21.75" customHeight="1">
      <c r="A3" s="77" t="s">
        <v>1</v>
      </c>
      <c r="B3" s="75" t="s">
        <v>51</v>
      </c>
      <c r="C3" s="75" t="s">
        <v>52</v>
      </c>
      <c r="D3" s="75" t="s">
        <v>53</v>
      </c>
      <c r="E3" s="75"/>
    </row>
    <row r="4" spans="1:6" s="47" customFormat="1" ht="21.75" customHeight="1">
      <c r="A4" s="77"/>
      <c r="B4" s="75"/>
      <c r="C4" s="75"/>
      <c r="D4" s="68" t="s">
        <v>2</v>
      </c>
      <c r="E4" s="68" t="s">
        <v>3</v>
      </c>
    </row>
    <row r="5" spans="1:6" s="48" customFormat="1" ht="24" customHeight="1">
      <c r="A5" s="63" t="s">
        <v>4</v>
      </c>
      <c r="B5" s="52">
        <f>SUM(B6,B13,B16,B19)</f>
        <v>126624.86</v>
      </c>
      <c r="C5" s="52">
        <f>SUM(C6,C13,C16)</f>
        <v>99045</v>
      </c>
      <c r="D5" s="52">
        <f>C5-B5</f>
        <v>-27579.86</v>
      </c>
      <c r="E5" s="59">
        <f>D5/B5</f>
        <v>-0.21780762482185567</v>
      </c>
      <c r="F5" s="31"/>
    </row>
    <row r="6" spans="1:6" s="48" customFormat="1" ht="24" customHeight="1">
      <c r="A6" s="64" t="s">
        <v>5</v>
      </c>
      <c r="B6" s="54">
        <f>SUM(B7:B12)</f>
        <v>434.14</v>
      </c>
      <c r="C6" s="54">
        <f>SUM(C7:C12)</f>
        <v>245</v>
      </c>
      <c r="D6" s="52">
        <f t="shared" ref="D6:D23" si="0">C6-B6</f>
        <v>-189.14</v>
      </c>
      <c r="E6" s="59">
        <f t="shared" ref="E6:E23" si="1">D6/B6</f>
        <v>-0.43566591422121892</v>
      </c>
    </row>
    <row r="7" spans="1:6" s="48" customFormat="1" ht="24" customHeight="1">
      <c r="A7" s="53" t="s">
        <v>6</v>
      </c>
      <c r="B7" s="54"/>
      <c r="C7" s="54">
        <v>45</v>
      </c>
      <c r="D7" s="52">
        <f t="shared" si="0"/>
        <v>45</v>
      </c>
      <c r="E7" s="59"/>
    </row>
    <row r="8" spans="1:6" s="48" customFormat="1" ht="24" customHeight="1">
      <c r="A8" s="53" t="s">
        <v>7</v>
      </c>
      <c r="B8" s="54"/>
      <c r="C8" s="54"/>
      <c r="D8" s="52">
        <f t="shared" si="0"/>
        <v>0</v>
      </c>
      <c r="E8" s="59"/>
    </row>
    <row r="9" spans="1:6" s="48" customFormat="1" ht="24" customHeight="1">
      <c r="A9" s="53" t="s">
        <v>8</v>
      </c>
      <c r="B9" s="54"/>
      <c r="C9" s="54">
        <v>200</v>
      </c>
      <c r="D9" s="52">
        <f t="shared" si="0"/>
        <v>200</v>
      </c>
      <c r="E9" s="59"/>
    </row>
    <row r="10" spans="1:6" s="48" customFormat="1" ht="24" customHeight="1">
      <c r="A10" s="53" t="s">
        <v>9</v>
      </c>
      <c r="B10" s="54"/>
      <c r="C10" s="54"/>
      <c r="D10" s="52">
        <f t="shared" si="0"/>
        <v>0</v>
      </c>
      <c r="E10" s="59"/>
    </row>
    <row r="11" spans="1:6" s="48" customFormat="1" ht="24" customHeight="1">
      <c r="A11" s="53" t="s">
        <v>10</v>
      </c>
      <c r="B11" s="54"/>
      <c r="C11" s="54"/>
      <c r="D11" s="52">
        <f t="shared" si="0"/>
        <v>0</v>
      </c>
      <c r="E11" s="59"/>
    </row>
    <row r="12" spans="1:6" s="48" customFormat="1" ht="24" customHeight="1">
      <c r="A12" s="53" t="s">
        <v>11</v>
      </c>
      <c r="B12" s="54">
        <v>434.14</v>
      </c>
      <c r="C12" s="54"/>
      <c r="D12" s="52">
        <f t="shared" si="0"/>
        <v>-434.14</v>
      </c>
      <c r="E12" s="59">
        <f t="shared" si="1"/>
        <v>-1</v>
      </c>
    </row>
    <row r="13" spans="1:6" s="49" customFormat="1" ht="24" customHeight="1">
      <c r="A13" s="65" t="s">
        <v>47</v>
      </c>
      <c r="B13" s="13">
        <f>SUM(B14:B15)</f>
        <v>3359.91</v>
      </c>
      <c r="C13" s="13">
        <f>SUM(C14:C15)</f>
        <v>5800</v>
      </c>
      <c r="D13" s="52">
        <f t="shared" si="0"/>
        <v>2440.09</v>
      </c>
      <c r="E13" s="59">
        <f t="shared" si="1"/>
        <v>0.72623671467390505</v>
      </c>
    </row>
    <row r="14" spans="1:6" s="49" customFormat="1" ht="24" customHeight="1">
      <c r="A14" s="60" t="s">
        <v>43</v>
      </c>
      <c r="B14" s="55">
        <v>6.67</v>
      </c>
      <c r="C14" s="55"/>
      <c r="D14" s="52">
        <f t="shared" si="0"/>
        <v>-6.67</v>
      </c>
      <c r="E14" s="59">
        <f t="shared" si="1"/>
        <v>-1</v>
      </c>
    </row>
    <row r="15" spans="1:6" s="49" customFormat="1" ht="24" customHeight="1">
      <c r="A15" s="60" t="s">
        <v>44</v>
      </c>
      <c r="B15" s="55">
        <v>3353.24</v>
      </c>
      <c r="C15" s="55">
        <v>5800</v>
      </c>
      <c r="D15" s="52">
        <f t="shared" si="0"/>
        <v>2446.7600000000002</v>
      </c>
      <c r="E15" s="59">
        <f t="shared" si="1"/>
        <v>0.72967040832150409</v>
      </c>
    </row>
    <row r="16" spans="1:6" s="49" customFormat="1" ht="24" customHeight="1">
      <c r="A16" s="64" t="s">
        <v>48</v>
      </c>
      <c r="B16" s="56">
        <f>SUM(B17:B18)</f>
        <v>0</v>
      </c>
      <c r="C16" s="56">
        <f>SUM(C17:C18)</f>
        <v>93000</v>
      </c>
      <c r="D16" s="52">
        <f t="shared" si="0"/>
        <v>93000</v>
      </c>
      <c r="E16" s="59"/>
    </row>
    <row r="17" spans="1:5" s="49" customFormat="1" ht="24" customHeight="1">
      <c r="A17" s="62" t="s">
        <v>45</v>
      </c>
      <c r="B17" s="56"/>
      <c r="C17" s="56">
        <v>50000</v>
      </c>
      <c r="D17" s="52">
        <f t="shared" si="0"/>
        <v>50000</v>
      </c>
      <c r="E17" s="59"/>
    </row>
    <row r="18" spans="1:5" s="49" customFormat="1" ht="24" customHeight="1">
      <c r="A18" s="60" t="s">
        <v>46</v>
      </c>
      <c r="B18" s="55"/>
      <c r="C18" s="55">
        <v>43000</v>
      </c>
      <c r="D18" s="52">
        <f t="shared" si="0"/>
        <v>43000</v>
      </c>
      <c r="E18" s="59"/>
    </row>
    <row r="19" spans="1:5" s="49" customFormat="1" ht="24" customHeight="1">
      <c r="A19" s="61" t="s">
        <v>49</v>
      </c>
      <c r="B19" s="55">
        <v>122830.81</v>
      </c>
      <c r="C19" s="55"/>
      <c r="D19" s="52">
        <f t="shared" si="0"/>
        <v>-122830.81</v>
      </c>
      <c r="E19" s="59">
        <f t="shared" si="1"/>
        <v>-1</v>
      </c>
    </row>
    <row r="20" spans="1:5" s="49" customFormat="1" ht="24" customHeight="1">
      <c r="A20" s="66" t="s">
        <v>50</v>
      </c>
      <c r="B20" s="55">
        <v>17127.419999999998</v>
      </c>
      <c r="C20" s="55">
        <v>40699.35</v>
      </c>
      <c r="D20" s="52">
        <f t="shared" si="0"/>
        <v>23571.93</v>
      </c>
      <c r="E20" s="59">
        <f t="shared" si="1"/>
        <v>1.3762685798561607</v>
      </c>
    </row>
    <row r="21" spans="1:5" s="49" customFormat="1" ht="24" customHeight="1">
      <c r="A21" s="66" t="s">
        <v>12</v>
      </c>
      <c r="B21" s="55">
        <v>2693</v>
      </c>
      <c r="C21" s="55">
        <v>2968</v>
      </c>
      <c r="D21" s="52">
        <f t="shared" si="0"/>
        <v>275</v>
      </c>
      <c r="E21" s="59">
        <f t="shared" si="1"/>
        <v>0.10211659858893428</v>
      </c>
    </row>
    <row r="22" spans="1:5" s="49" customFormat="1" ht="24" customHeight="1">
      <c r="A22" s="66" t="s">
        <v>13</v>
      </c>
      <c r="B22" s="57"/>
      <c r="C22" s="57"/>
      <c r="D22" s="52">
        <f t="shared" si="0"/>
        <v>0</v>
      </c>
      <c r="E22" s="59"/>
    </row>
    <row r="23" spans="1:5" s="49" customFormat="1" ht="24" customHeight="1">
      <c r="A23" s="67" t="s">
        <v>14</v>
      </c>
      <c r="B23" s="58">
        <f>SUM(B5+B20+B21+SUM(B22))</f>
        <v>146445.28</v>
      </c>
      <c r="C23" s="58">
        <f>SUM(C5+C20+C21+SUM(C22))</f>
        <v>142712.35</v>
      </c>
      <c r="D23" s="52">
        <f t="shared" si="0"/>
        <v>-3732.929999999993</v>
      </c>
      <c r="E23" s="59">
        <f t="shared" si="1"/>
        <v>-2.5490271861271275E-2</v>
      </c>
    </row>
    <row r="24" spans="1:5" s="49" customFormat="1" ht="24" customHeight="1">
      <c r="A24" s="76"/>
      <c r="B24" s="76"/>
      <c r="C24" s="76"/>
      <c r="D24" s="76"/>
      <c r="E24" s="76"/>
    </row>
    <row r="25" spans="1:5" ht="24" customHeight="1"/>
    <row r="26" spans="1:5" ht="24" customHeight="1"/>
    <row r="27" spans="1:5" ht="24" customHeight="1"/>
    <row r="28" spans="1:5" ht="24" customHeight="1"/>
    <row r="29" spans="1:5" ht="24" customHeight="1"/>
    <row r="30" spans="1:5" ht="24" customHeight="1"/>
    <row r="31" spans="1:5" ht="24" customHeight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</sheetData>
  <mergeCells count="7">
    <mergeCell ref="A1:E1"/>
    <mergeCell ref="D2:E2"/>
    <mergeCell ref="D3:E3"/>
    <mergeCell ref="A24:E24"/>
    <mergeCell ref="A3:A4"/>
    <mergeCell ref="B3:B4"/>
    <mergeCell ref="C3:C4"/>
  </mergeCells>
  <phoneticPr fontId="13" type="noConversion"/>
  <printOptions horizontalCentered="1"/>
  <pageMargins left="0.74791666666666701" right="0.74791666666666701" top="0.94444444444444398" bottom="0.98402777777777795" header="0.51180555555555596" footer="0.51180555555555596"/>
  <pageSetup paperSize="9" scale="67" orientation="landscape" r:id="rId1"/>
  <headerFooter scaleWithDoc="0"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7"/>
  <sheetViews>
    <sheetView showZeros="0" view="pageBreakPreview" topLeftCell="A4" zoomScale="130" zoomScaleNormal="85" zoomScaleSheetLayoutView="130" workbookViewId="0">
      <selection activeCell="A17" sqref="A17"/>
    </sheetView>
  </sheetViews>
  <sheetFormatPr defaultColWidth="9" defaultRowHeight="15"/>
  <cols>
    <col min="1" max="1" width="41.625" style="39" customWidth="1"/>
    <col min="2" max="5" width="18.625" style="39" customWidth="1"/>
    <col min="6" max="6" width="2.625" style="38" customWidth="1"/>
    <col min="7" max="16384" width="9" style="4"/>
  </cols>
  <sheetData>
    <row r="1" spans="1:6" s="32" customFormat="1" ht="26.25" customHeight="1">
      <c r="A1" s="78" t="s">
        <v>39</v>
      </c>
      <c r="B1" s="79"/>
      <c r="C1" s="79"/>
      <c r="D1" s="79"/>
      <c r="E1" s="79"/>
    </row>
    <row r="2" spans="1:6" s="33" customFormat="1" ht="21.95" customHeight="1">
      <c r="B2" s="40"/>
      <c r="C2" s="40"/>
      <c r="D2" s="41"/>
      <c r="E2" s="41" t="s">
        <v>0</v>
      </c>
    </row>
    <row r="3" spans="1:6" s="34" customFormat="1" ht="21.75" customHeight="1">
      <c r="A3" s="81" t="s">
        <v>1</v>
      </c>
      <c r="B3" s="82" t="s">
        <v>54</v>
      </c>
      <c r="C3" s="80" t="s">
        <v>55</v>
      </c>
      <c r="D3" s="80" t="s">
        <v>56</v>
      </c>
      <c r="E3" s="80"/>
    </row>
    <row r="4" spans="1:6" s="34" customFormat="1" ht="21.75" customHeight="1">
      <c r="A4" s="81"/>
      <c r="B4" s="82"/>
      <c r="C4" s="80"/>
      <c r="D4" s="69" t="s">
        <v>2</v>
      </c>
      <c r="E4" s="69" t="s">
        <v>3</v>
      </c>
    </row>
    <row r="5" spans="1:6" s="35" customFormat="1" ht="26.1" customHeight="1">
      <c r="A5" s="23" t="s">
        <v>15</v>
      </c>
      <c r="B5" s="24">
        <f>SUM(B6,B12,B16)</f>
        <v>24204.22</v>
      </c>
      <c r="C5" s="24">
        <f>SUM(C6,C12,C16)</f>
        <v>47712.350000000006</v>
      </c>
      <c r="D5" s="24">
        <f>C5-B5</f>
        <v>23508.130000000005</v>
      </c>
      <c r="E5" s="30">
        <f>D5/B5</f>
        <v>0.97124096541842719</v>
      </c>
      <c r="F5" s="31"/>
    </row>
    <row r="6" spans="1:6" s="36" customFormat="1" ht="26.1" customHeight="1">
      <c r="A6" s="25" t="s">
        <v>16</v>
      </c>
      <c r="B6" s="26">
        <f>SUM(B7:B11)</f>
        <v>20565.62</v>
      </c>
      <c r="C6" s="26">
        <f>SUM(C7:C11)</f>
        <v>19859.68</v>
      </c>
      <c r="D6" s="24">
        <f t="shared" ref="D6:D20" si="0">C6-B6</f>
        <v>-705.93999999999869</v>
      </c>
      <c r="E6" s="30">
        <f t="shared" ref="E6:E20" si="1">D6/B6</f>
        <v>-3.4326220167444438E-2</v>
      </c>
    </row>
    <row r="7" spans="1:6" s="36" customFormat="1" ht="26.1" customHeight="1">
      <c r="A7" s="27" t="s">
        <v>17</v>
      </c>
      <c r="B7" s="28">
        <v>5749.2</v>
      </c>
      <c r="C7" s="28">
        <v>5259.2</v>
      </c>
      <c r="D7" s="24">
        <f t="shared" si="0"/>
        <v>-490</v>
      </c>
      <c r="E7" s="30">
        <f t="shared" si="1"/>
        <v>-8.5229249286857309E-2</v>
      </c>
    </row>
    <row r="8" spans="1:6" s="36" customFormat="1" ht="26.1" customHeight="1">
      <c r="A8" s="27" t="s">
        <v>18</v>
      </c>
      <c r="B8" s="28">
        <v>1198.74</v>
      </c>
      <c r="C8" s="28">
        <v>1198.74</v>
      </c>
      <c r="D8" s="24">
        <f t="shared" si="0"/>
        <v>0</v>
      </c>
      <c r="E8" s="30">
        <f t="shared" si="1"/>
        <v>0</v>
      </c>
    </row>
    <row r="9" spans="1:6" s="36" customFormat="1" ht="26.1" customHeight="1">
      <c r="A9" s="27" t="s">
        <v>19</v>
      </c>
      <c r="B9" s="28">
        <v>4528.87</v>
      </c>
      <c r="C9" s="28">
        <v>3345.93</v>
      </c>
      <c r="D9" s="24">
        <f t="shared" si="0"/>
        <v>-1182.94</v>
      </c>
      <c r="E9" s="30">
        <f t="shared" si="1"/>
        <v>-0.26119981364004707</v>
      </c>
    </row>
    <row r="10" spans="1:6" s="36" customFormat="1" ht="26.1" customHeight="1">
      <c r="A10" s="27" t="s">
        <v>20</v>
      </c>
      <c r="B10" s="28">
        <v>88.81</v>
      </c>
      <c r="C10" s="28">
        <v>50.77</v>
      </c>
      <c r="D10" s="24">
        <f t="shared" si="0"/>
        <v>-38.04</v>
      </c>
      <c r="E10" s="30">
        <f t="shared" si="1"/>
        <v>-0.42833014300191419</v>
      </c>
    </row>
    <row r="11" spans="1:6" s="36" customFormat="1" ht="26.1" customHeight="1">
      <c r="A11" s="27" t="s">
        <v>21</v>
      </c>
      <c r="B11" s="28">
        <v>9000</v>
      </c>
      <c r="C11" s="28">
        <v>10005.040000000001</v>
      </c>
      <c r="D11" s="24">
        <f t="shared" si="0"/>
        <v>1005.0400000000009</v>
      </c>
      <c r="E11" s="30">
        <f t="shared" si="1"/>
        <v>0.11167111111111121</v>
      </c>
    </row>
    <row r="12" spans="1:6" s="36" customFormat="1" ht="26.1" customHeight="1">
      <c r="A12" s="29" t="s">
        <v>22</v>
      </c>
      <c r="B12" s="26">
        <f>SUM(B13:B15)</f>
        <v>2593.6799999999998</v>
      </c>
      <c r="C12" s="26">
        <f>SUM(C13:C15)</f>
        <v>26558.620000000003</v>
      </c>
      <c r="D12" s="24">
        <f t="shared" si="0"/>
        <v>23964.940000000002</v>
      </c>
      <c r="E12" s="30">
        <f t="shared" si="1"/>
        <v>9.2397443015329586</v>
      </c>
    </row>
    <row r="13" spans="1:6" s="36" customFormat="1" ht="26.1" customHeight="1">
      <c r="A13" s="27" t="s">
        <v>23</v>
      </c>
      <c r="B13" s="26">
        <v>1215.5999999999999</v>
      </c>
      <c r="C13" s="26"/>
      <c r="D13" s="24">
        <f t="shared" si="0"/>
        <v>-1215.5999999999999</v>
      </c>
      <c r="E13" s="30">
        <f t="shared" si="1"/>
        <v>-1</v>
      </c>
    </row>
    <row r="14" spans="1:6" s="36" customFormat="1" ht="26.1" customHeight="1">
      <c r="A14" s="27" t="s">
        <v>24</v>
      </c>
      <c r="B14" s="28">
        <v>1378.08</v>
      </c>
      <c r="C14" s="28">
        <v>178.08</v>
      </c>
      <c r="D14" s="24">
        <f t="shared" si="0"/>
        <v>-1200</v>
      </c>
      <c r="E14" s="30">
        <f t="shared" si="1"/>
        <v>-0.87077673284569845</v>
      </c>
    </row>
    <row r="15" spans="1:6" s="36" customFormat="1" ht="26.1" customHeight="1">
      <c r="A15" s="27" t="s">
        <v>25</v>
      </c>
      <c r="B15" s="28"/>
      <c r="C15" s="28">
        <v>26380.54</v>
      </c>
      <c r="D15" s="24">
        <f t="shared" si="0"/>
        <v>26380.54</v>
      </c>
      <c r="E15" s="30"/>
    </row>
    <row r="16" spans="1:6" s="36" customFormat="1" ht="26.1" customHeight="1">
      <c r="A16" s="29" t="s">
        <v>59</v>
      </c>
      <c r="B16" s="26">
        <f>B17</f>
        <v>1044.92</v>
      </c>
      <c r="C16" s="26">
        <f>C17</f>
        <v>1294.05</v>
      </c>
      <c r="D16" s="24">
        <f t="shared" si="0"/>
        <v>249.12999999999988</v>
      </c>
      <c r="E16" s="30">
        <f t="shared" si="1"/>
        <v>0.23842016613712042</v>
      </c>
    </row>
    <row r="17" spans="1:5" s="36" customFormat="1" ht="26.1" customHeight="1">
      <c r="A17" s="70" t="s">
        <v>57</v>
      </c>
      <c r="B17" s="28">
        <v>1044.92</v>
      </c>
      <c r="C17" s="28">
        <v>1294.05</v>
      </c>
      <c r="D17" s="24">
        <f t="shared" si="0"/>
        <v>249.12999999999988</v>
      </c>
      <c r="E17" s="30">
        <f t="shared" si="1"/>
        <v>0.23842016613712042</v>
      </c>
    </row>
    <row r="18" spans="1:5" s="36" customFormat="1" ht="26.1" customHeight="1">
      <c r="A18" s="23" t="s">
        <v>28</v>
      </c>
      <c r="B18" s="42">
        <v>145880.42000000001</v>
      </c>
      <c r="C18" s="42">
        <v>95000</v>
      </c>
      <c r="D18" s="24">
        <f t="shared" si="0"/>
        <v>-50880.420000000013</v>
      </c>
      <c r="E18" s="30">
        <f t="shared" si="1"/>
        <v>-0.34878169393808989</v>
      </c>
    </row>
    <row r="19" spans="1:5" s="36" customFormat="1" ht="26.1" customHeight="1">
      <c r="A19" s="23" t="s">
        <v>29</v>
      </c>
      <c r="B19" s="42"/>
      <c r="C19" s="42"/>
      <c r="D19" s="24">
        <f t="shared" si="0"/>
        <v>0</v>
      </c>
      <c r="E19" s="30"/>
    </row>
    <row r="20" spans="1:5" s="37" customFormat="1" ht="26.1" customHeight="1">
      <c r="A20" s="71" t="s">
        <v>30</v>
      </c>
      <c r="B20" s="43">
        <f>SUM(B5,B18,B1)</f>
        <v>170084.64</v>
      </c>
      <c r="C20" s="43">
        <f>SUM(C5,C18,C1)</f>
        <v>142712.35</v>
      </c>
      <c r="D20" s="24">
        <f t="shared" si="0"/>
        <v>-27372.290000000008</v>
      </c>
      <c r="E20" s="30">
        <f t="shared" si="1"/>
        <v>-0.16093334471590148</v>
      </c>
    </row>
    <row r="21" spans="1:5" s="38" customFormat="1" ht="24" customHeight="1">
      <c r="A21" s="39"/>
      <c r="B21" s="44"/>
      <c r="C21" s="39"/>
      <c r="D21" s="39"/>
      <c r="E21" s="39"/>
    </row>
    <row r="22" spans="1:5" s="38" customFormat="1" ht="24" customHeight="1">
      <c r="A22" s="39"/>
      <c r="B22" s="44"/>
      <c r="C22" s="39"/>
      <c r="D22" s="39"/>
      <c r="E22" s="39"/>
    </row>
    <row r="23" spans="1:5" ht="24" customHeight="1"/>
    <row r="24" spans="1:5" ht="24" customHeight="1"/>
    <row r="25" spans="1:5" ht="24" customHeight="1"/>
    <row r="26" spans="1:5" ht="24" customHeight="1"/>
    <row r="27" spans="1:5" ht="24" customHeight="1"/>
    <row r="28" spans="1:5" ht="24" customHeight="1"/>
    <row r="29" spans="1:5" ht="24" customHeight="1"/>
    <row r="30" spans="1:5" ht="24" customHeight="1"/>
    <row r="31" spans="1:5" ht="24" customHeight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</sheetData>
  <mergeCells count="5">
    <mergeCell ref="A1:E1"/>
    <mergeCell ref="D3:E3"/>
    <mergeCell ref="A3:A4"/>
    <mergeCell ref="B3:B4"/>
    <mergeCell ref="C3:C4"/>
  </mergeCells>
  <phoneticPr fontId="13" type="noConversion"/>
  <printOptions horizontalCentered="1"/>
  <pageMargins left="0.74791666666666701" right="0.74791666666666701" top="0.94444444444444398" bottom="0.98402777777777795" header="0.51180555555555596" footer="0.51180555555555596"/>
  <pageSetup paperSize="9" scale="87" orientation="landscape" r:id="rId1"/>
  <headerFooter scaleWithDoc="0"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showZeros="0" tabSelected="1" view="pageBreakPreview" zoomScale="145" zoomScaleNormal="85" zoomScaleSheetLayoutView="145" workbookViewId="0">
      <pane xSplit="1" ySplit="4" topLeftCell="B5" activePane="bottomRight" state="frozen"/>
      <selection pane="topRight"/>
      <selection pane="bottomLeft"/>
      <selection pane="bottomRight" activeCell="B2" sqref="B1:B1048576"/>
    </sheetView>
  </sheetViews>
  <sheetFormatPr defaultColWidth="9" defaultRowHeight="12.75"/>
  <cols>
    <col min="1" max="1" width="40.75" style="20" customWidth="1"/>
    <col min="2" max="5" width="18.625" style="20" customWidth="1"/>
    <col min="6" max="6" width="2.625" style="20" customWidth="1"/>
    <col min="7" max="16384" width="9" style="20"/>
  </cols>
  <sheetData>
    <row r="1" spans="1:6" s="1" customFormat="1" ht="26.25" customHeight="1">
      <c r="A1" s="83" t="s">
        <v>39</v>
      </c>
      <c r="B1" s="84"/>
      <c r="C1" s="84"/>
      <c r="D1" s="84"/>
      <c r="E1" s="84"/>
    </row>
    <row r="2" spans="1:6" s="16" customFormat="1" ht="21.95" customHeight="1">
      <c r="B2" s="21"/>
      <c r="C2" s="7"/>
      <c r="D2" s="85" t="s">
        <v>0</v>
      </c>
      <c r="E2" s="85"/>
    </row>
    <row r="3" spans="1:6" s="17" customFormat="1" ht="21.75" customHeight="1">
      <c r="A3" s="88" t="s">
        <v>1</v>
      </c>
      <c r="B3" s="89" t="s">
        <v>40</v>
      </c>
      <c r="C3" s="86" t="s">
        <v>38</v>
      </c>
      <c r="D3" s="86" t="s">
        <v>41</v>
      </c>
      <c r="E3" s="87"/>
    </row>
    <row r="4" spans="1:6" s="17" customFormat="1" ht="21.75" customHeight="1">
      <c r="A4" s="88"/>
      <c r="B4" s="90"/>
      <c r="C4" s="87"/>
      <c r="D4" s="22" t="s">
        <v>2</v>
      </c>
      <c r="E4" s="22" t="s">
        <v>3</v>
      </c>
    </row>
    <row r="5" spans="1:6" s="18" customFormat="1" ht="26.1" customHeight="1">
      <c r="A5" s="23" t="s">
        <v>31</v>
      </c>
      <c r="B5" s="24">
        <f>SUM(B6,B12,B16)</f>
        <v>24204.22</v>
      </c>
      <c r="C5" s="24">
        <f>SUM(C6,C12,C16)</f>
        <v>47712.350000000006</v>
      </c>
      <c r="D5" s="24">
        <f>C5-B5</f>
        <v>23508.130000000005</v>
      </c>
      <c r="E5" s="30">
        <f>D5/B5</f>
        <v>0.97124096541842719</v>
      </c>
      <c r="F5" s="31"/>
    </row>
    <row r="6" spans="1:6" s="19" customFormat="1" ht="26.1" customHeight="1">
      <c r="A6" s="25" t="s">
        <v>16</v>
      </c>
      <c r="B6" s="26">
        <f>SUM(B7:B11)</f>
        <v>20565.62</v>
      </c>
      <c r="C6" s="26">
        <f>SUM(C7:C11)</f>
        <v>19859.68</v>
      </c>
      <c r="D6" s="24">
        <f t="shared" ref="D6:D17" si="0">C6-B6</f>
        <v>-705.93999999999869</v>
      </c>
      <c r="E6" s="30">
        <f t="shared" ref="E6:E17" si="1">D6/B6</f>
        <v>-3.4326220167444438E-2</v>
      </c>
    </row>
    <row r="7" spans="1:6" s="19" customFormat="1" ht="26.1" customHeight="1">
      <c r="A7" s="27" t="s">
        <v>17</v>
      </c>
      <c r="B7" s="28">
        <v>5749.2</v>
      </c>
      <c r="C7" s="28">
        <v>5259.2</v>
      </c>
      <c r="D7" s="24">
        <f t="shared" si="0"/>
        <v>-490</v>
      </c>
      <c r="E7" s="30">
        <f t="shared" si="1"/>
        <v>-8.5229249286857309E-2</v>
      </c>
    </row>
    <row r="8" spans="1:6" s="19" customFormat="1" ht="26.1" customHeight="1">
      <c r="A8" s="27" t="s">
        <v>18</v>
      </c>
      <c r="B8" s="28">
        <v>1198.74</v>
      </c>
      <c r="C8" s="28">
        <v>1198.74</v>
      </c>
      <c r="D8" s="24">
        <f t="shared" si="0"/>
        <v>0</v>
      </c>
      <c r="E8" s="30">
        <f t="shared" si="1"/>
        <v>0</v>
      </c>
    </row>
    <row r="9" spans="1:6" s="19" customFormat="1" ht="26.1" customHeight="1">
      <c r="A9" s="27" t="s">
        <v>19</v>
      </c>
      <c r="B9" s="28">
        <v>4528.87</v>
      </c>
      <c r="C9" s="28">
        <v>3345.93</v>
      </c>
      <c r="D9" s="24">
        <f t="shared" si="0"/>
        <v>-1182.94</v>
      </c>
      <c r="E9" s="30">
        <f t="shared" si="1"/>
        <v>-0.26119981364004707</v>
      </c>
    </row>
    <row r="10" spans="1:6" s="5" customFormat="1" ht="26.1" customHeight="1">
      <c r="A10" s="27" t="s">
        <v>20</v>
      </c>
      <c r="B10" s="28">
        <v>88.81</v>
      </c>
      <c r="C10" s="28">
        <v>50.77</v>
      </c>
      <c r="D10" s="24">
        <f t="shared" si="0"/>
        <v>-38.04</v>
      </c>
      <c r="E10" s="30">
        <f t="shared" si="1"/>
        <v>-0.42833014300191419</v>
      </c>
    </row>
    <row r="11" spans="1:6" s="5" customFormat="1" ht="26.1" customHeight="1">
      <c r="A11" s="27" t="s">
        <v>21</v>
      </c>
      <c r="B11" s="28">
        <v>9000</v>
      </c>
      <c r="C11" s="28">
        <v>10005.040000000001</v>
      </c>
      <c r="D11" s="24">
        <f t="shared" si="0"/>
        <v>1005.0400000000009</v>
      </c>
      <c r="E11" s="30">
        <f t="shared" si="1"/>
        <v>0.11167111111111121</v>
      </c>
    </row>
    <row r="12" spans="1:6" s="5" customFormat="1" ht="26.1" customHeight="1">
      <c r="A12" s="29" t="s">
        <v>22</v>
      </c>
      <c r="B12" s="26">
        <f>SUM(B13:B15)</f>
        <v>2593.6799999999998</v>
      </c>
      <c r="C12" s="26">
        <f>SUM(C13:C15)</f>
        <v>26558.620000000003</v>
      </c>
      <c r="D12" s="24">
        <f t="shared" si="0"/>
        <v>23964.940000000002</v>
      </c>
      <c r="E12" s="30">
        <f t="shared" si="1"/>
        <v>9.2397443015329586</v>
      </c>
    </row>
    <row r="13" spans="1:6" ht="24" customHeight="1">
      <c r="A13" s="27" t="s">
        <v>23</v>
      </c>
      <c r="B13" s="26">
        <v>1215.5999999999999</v>
      </c>
      <c r="C13" s="26"/>
      <c r="D13" s="24">
        <f t="shared" si="0"/>
        <v>-1215.5999999999999</v>
      </c>
      <c r="E13" s="30">
        <f t="shared" si="1"/>
        <v>-1</v>
      </c>
    </row>
    <row r="14" spans="1:6" ht="24" customHeight="1">
      <c r="A14" s="27" t="s">
        <v>24</v>
      </c>
      <c r="B14" s="28">
        <v>1378.08</v>
      </c>
      <c r="C14" s="28">
        <v>178.08</v>
      </c>
      <c r="D14" s="24">
        <f t="shared" si="0"/>
        <v>-1200</v>
      </c>
      <c r="E14" s="30">
        <f t="shared" si="1"/>
        <v>-0.87077673284569845</v>
      </c>
    </row>
    <row r="15" spans="1:6" ht="24" customHeight="1">
      <c r="A15" s="70" t="s">
        <v>58</v>
      </c>
      <c r="B15" s="28"/>
      <c r="C15" s="28">
        <v>26380.54</v>
      </c>
      <c r="D15" s="24">
        <f t="shared" si="0"/>
        <v>26380.54</v>
      </c>
      <c r="E15" s="30"/>
    </row>
    <row r="16" spans="1:6" ht="24" customHeight="1">
      <c r="A16" s="29" t="s">
        <v>26</v>
      </c>
      <c r="B16" s="26">
        <f>B17</f>
        <v>1044.92</v>
      </c>
      <c r="C16" s="26">
        <f>C17</f>
        <v>1294.05</v>
      </c>
      <c r="D16" s="24">
        <f t="shared" si="0"/>
        <v>249.12999999999988</v>
      </c>
      <c r="E16" s="30">
        <f t="shared" si="1"/>
        <v>0.23842016613712042</v>
      </c>
    </row>
    <row r="17" spans="1:5" ht="24" customHeight="1">
      <c r="A17" s="27" t="s">
        <v>27</v>
      </c>
      <c r="B17" s="28">
        <v>1044.92</v>
      </c>
      <c r="C17" s="28">
        <v>1294.05</v>
      </c>
      <c r="D17" s="24">
        <f t="shared" si="0"/>
        <v>249.12999999999988</v>
      </c>
      <c r="E17" s="30">
        <f t="shared" si="1"/>
        <v>0.23842016613712042</v>
      </c>
    </row>
    <row r="18" spans="1:5" ht="24" customHeight="1">
      <c r="C18" s="42"/>
    </row>
    <row r="19" spans="1:5" ht="24" customHeight="1"/>
    <row r="20" spans="1:5" ht="24" customHeight="1"/>
    <row r="21" spans="1:5" ht="24" customHeight="1"/>
    <row r="22" spans="1:5" ht="24" customHeight="1"/>
    <row r="23" spans="1:5" ht="24" customHeight="1"/>
    <row r="24" spans="1:5" ht="24" customHeight="1"/>
    <row r="25" spans="1:5" ht="24" customHeight="1"/>
    <row r="26" spans="1:5" ht="24" customHeight="1"/>
    <row r="27" spans="1:5" ht="24" customHeight="1"/>
    <row r="28" spans="1:5" ht="24" customHeight="1"/>
    <row r="29" spans="1:5" ht="24" customHeight="1"/>
    <row r="30" spans="1:5" ht="24" customHeight="1"/>
    <row r="31" spans="1:5" ht="24" customHeight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</sheetData>
  <mergeCells count="6">
    <mergeCell ref="A1:E1"/>
    <mergeCell ref="D2:E2"/>
    <mergeCell ref="D3:E3"/>
    <mergeCell ref="A3:A4"/>
    <mergeCell ref="B3:B4"/>
    <mergeCell ref="C3:C4"/>
  </mergeCells>
  <phoneticPr fontId="13" type="noConversion"/>
  <printOptions horizontalCentered="1"/>
  <pageMargins left="0.74791666666666701" right="0.74791666666666701" top="0.94444444444444398" bottom="0.98402777777777795" header="0.51180555555555596" footer="0.51180555555555596"/>
  <pageSetup paperSize="9" fitToHeight="0" orientation="landscape" r:id="rId1"/>
  <headerFooter scaleWithDoc="0"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10"/>
  <sheetViews>
    <sheetView showZeros="0" view="pageBreakPreview" zoomScale="160" zoomScaleNormal="100" zoomScaleSheetLayoutView="160" workbookViewId="0">
      <pane xSplit="1" ySplit="4" topLeftCell="B5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62.625" style="5" customWidth="1"/>
    <col min="2" max="2" width="33.625" style="5" customWidth="1"/>
    <col min="3" max="16384" width="9" style="5"/>
  </cols>
  <sheetData>
    <row r="1" spans="1:2" s="1" customFormat="1" ht="26.25" customHeight="1">
      <c r="A1" s="91" t="s">
        <v>42</v>
      </c>
      <c r="B1" s="92"/>
    </row>
    <row r="2" spans="1:2" s="2" customFormat="1" ht="21.95" customHeight="1">
      <c r="A2" s="6"/>
      <c r="B2" s="7" t="s">
        <v>0</v>
      </c>
    </row>
    <row r="3" spans="1:2" s="3" customFormat="1" ht="21.75" customHeight="1">
      <c r="A3" s="93" t="s">
        <v>1</v>
      </c>
      <c r="B3" s="95" t="s">
        <v>38</v>
      </c>
    </row>
    <row r="4" spans="1:2" s="3" customFormat="1" ht="21.75" customHeight="1">
      <c r="A4" s="94"/>
      <c r="B4" s="96"/>
    </row>
    <row r="5" spans="1:2" s="3" customFormat="1" ht="42" customHeight="1">
      <c r="A5" s="8" t="s">
        <v>32</v>
      </c>
      <c r="B5" s="9">
        <v>0</v>
      </c>
    </row>
    <row r="6" spans="1:2" s="3" customFormat="1" ht="42" customHeight="1">
      <c r="A6" s="10" t="s">
        <v>33</v>
      </c>
      <c r="B6" s="11">
        <v>0</v>
      </c>
    </row>
    <row r="7" spans="1:2" s="4" customFormat="1" ht="42" customHeight="1">
      <c r="A7" s="12" t="s">
        <v>34</v>
      </c>
      <c r="B7" s="13">
        <v>0</v>
      </c>
    </row>
    <row r="8" spans="1:2" s="4" customFormat="1" ht="42" customHeight="1">
      <c r="A8" s="14" t="s">
        <v>35</v>
      </c>
      <c r="B8" s="13">
        <v>0</v>
      </c>
    </row>
    <row r="9" spans="1:2" s="3" customFormat="1" ht="42" customHeight="1">
      <c r="A9" s="14" t="s">
        <v>36</v>
      </c>
      <c r="B9" s="15">
        <v>0</v>
      </c>
    </row>
    <row r="10" spans="1:2" ht="24" customHeight="1"/>
  </sheetData>
  <mergeCells count="3">
    <mergeCell ref="A1:B1"/>
    <mergeCell ref="A3:A4"/>
    <mergeCell ref="B3:B4"/>
  </mergeCells>
  <phoneticPr fontId="13" type="noConversion"/>
  <printOptions horizontalCentered="1"/>
  <pageMargins left="0.74791666666666701" right="0.74791666666666701" top="0.94444444444444398" bottom="0.98402777777777795" header="0.51180555555555596" footer="0.51180555555555596"/>
  <pageSetup paperSize="9" orientation="landscape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25市本级国资收入</vt:lpstr>
      <vt:lpstr>25市本级国资支出</vt:lpstr>
      <vt:lpstr>25市级国资支出</vt:lpstr>
      <vt:lpstr>25市对下国资</vt:lpstr>
      <vt:lpstr>'25市对下国资'!Print_Area</vt:lpstr>
      <vt:lpstr>'25市本级国资收入'!Print_Titles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lenovou7</dc:creator>
  <cp:lastModifiedBy>Administrator</cp:lastModifiedBy>
  <dcterms:created xsi:type="dcterms:W3CDTF">2022-01-28T14:25:00Z</dcterms:created>
  <dcterms:modified xsi:type="dcterms:W3CDTF">2025-01-24T09:08:03Z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